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<sst xmlns="http://schemas.openxmlformats.org/spreadsheetml/2006/main" count="65" uniqueCount="62">
  <si>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</si>
  <si>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</si>
  <si>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</si>
  <si>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</si>
  <si>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</si>
  <si>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</si>
  <si>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</si>
  <si>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</si>
  <si>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</si>
  <si>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</si>
  <si>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</si>
  <si>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</si>
  <si>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</si>
  <si>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</si>
  <si>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</si>
  <si>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</si>
  <si>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</si>
  <si>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</si>
  <si>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</si>
  <si>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</si>
  <si>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</si>
  <si>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</si>
  <si>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</si>
  <si>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</si>
  <si>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</si>
  <si>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</si>
  <si>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</si>
  <si>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</si>
  <si>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</si>
  <si>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</si>
  <si>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</si>
  <si>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</si>
  <si>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</si>
  <si>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</si>
  <si>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</si>
  <si>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</si>
  <si>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</si>
  <si>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</si>
  <si>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</si>
  <si>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</si>
  <si>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</si>
  <si>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</si>
  <si>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</si>
  <si>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</si>
  <si>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</si>
  <si>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</si>
  <si>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</si>
  <si>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</si>
  <si>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</si>
  <si>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</si>
  <si>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</si>
  <si>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</si>
  <si>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</si>
  <si>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</si>
  <si>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</si>
  <si>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</si>
  <si>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</si>
  <si>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 xml:space="preserve">расчет платы за отопление за декабрь 2021 года </t>
  </si>
  <si>
    <t>ошибки прибора              3,64 Гкал</t>
  </si>
  <si>
    <t>110 корп. 1</t>
  </si>
  <si>
    <t>№19010975</t>
  </si>
  <si>
    <t>Размер платы, руб/кв.м.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</si>
</sst>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/>
    </xf>
    <xf numFmtId="165" fontId="33" fillId="33" borderId="1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7">
      <selection activeCell="F19" sqref="F19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79" t="s">
        <v>0</v>
      </c>
      <c r="B1" s="79"/>
      <c r="C1" s="79"/>
      <c r="D1" s="79"/>
      <c r="E1" s="79"/>
      <c r="F1" s="79"/>
      <c r="G1" s="79"/>
    </row>
    <row r="2" spans="1:7" ht="18.75">
      <c r="A2" s="79" t="s">
        <v>57</v>
      </c>
      <c r="B2" s="79"/>
      <c r="C2" s="79"/>
      <c r="D2" s="79"/>
      <c r="E2" s="79"/>
      <c r="F2" s="79"/>
      <c r="G2" s="79"/>
    </row>
    <row r="3" spans="1:7" ht="18.75">
      <c r="A3" s="79" t="s">
        <v>9</v>
      </c>
      <c r="B3" s="79"/>
      <c r="C3" s="79"/>
      <c r="D3" s="79"/>
      <c r="E3" s="79"/>
      <c r="F3" s="79"/>
      <c r="G3" s="7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3" t="s">
        <v>55</v>
      </c>
      <c r="B5" s="28" t="s">
        <v>35</v>
      </c>
      <c r="C5" s="18" t="s">
        <v>5</v>
      </c>
      <c r="D5" s="18" t="s">
        <v>4</v>
      </c>
      <c r="E5" s="26" t="s">
        <v>29</v>
      </c>
      <c r="F5" s="27" t="s">
        <v>7</v>
      </c>
      <c r="G5" s="18" t="s">
        <v>36</v>
      </c>
      <c r="H5" s="95" t="s">
        <v>61</v>
      </c>
    </row>
    <row r="6" spans="1:8" ht="19.5" customHeight="1">
      <c r="A6" s="35" t="s">
        <v>30</v>
      </c>
      <c r="B6" s="36" t="s">
        <v>31</v>
      </c>
      <c r="C6" s="37">
        <v>10.732</v>
      </c>
      <c r="D6" s="37">
        <v>11.567</v>
      </c>
      <c r="E6" s="38">
        <f aca="true" t="shared" si="0" ref="E6:E13">D6-C6</f>
        <v>0.8350000000000009</v>
      </c>
      <c r="F6" s="37"/>
      <c r="G6" s="51">
        <v>79.7</v>
      </c>
      <c r="H6" s="96">
        <f>E6*F20/G6+E37</f>
        <v>56.74352199790342</v>
      </c>
    </row>
    <row r="7" spans="1:8" ht="19.5" customHeight="1">
      <c r="A7" s="35" t="s">
        <v>59</v>
      </c>
      <c r="B7" s="36" t="s">
        <v>60</v>
      </c>
      <c r="C7" s="37">
        <v>15.9</v>
      </c>
      <c r="D7" s="37">
        <v>17</v>
      </c>
      <c r="E7" s="38">
        <f t="shared" si="0"/>
        <v>1.0999999999999996</v>
      </c>
      <c r="F7" s="37"/>
      <c r="G7" s="51">
        <v>106</v>
      </c>
      <c r="H7" s="96">
        <f>E7*F20/G7+E37</f>
        <v>56.49729586689323</v>
      </c>
    </row>
    <row r="8" spans="1:8" ht="19.5" customHeight="1">
      <c r="A8" s="35" t="s">
        <v>49</v>
      </c>
      <c r="B8" s="36" t="s">
        <v>50</v>
      </c>
      <c r="C8" s="37">
        <v>23.11</v>
      </c>
      <c r="D8" s="37">
        <v>24.731</v>
      </c>
      <c r="E8" s="38">
        <f t="shared" si="0"/>
        <v>1.6210000000000022</v>
      </c>
      <c r="F8" s="37"/>
      <c r="G8" s="51">
        <v>115.8</v>
      </c>
      <c r="H8" s="96">
        <f>E8*F20/G8+E37</f>
        <v>65.46409206235064</v>
      </c>
    </row>
    <row r="9" spans="1:8" ht="19.5" customHeight="1">
      <c r="A9" s="35" t="s">
        <v>34</v>
      </c>
      <c r="B9" s="36" t="s">
        <v>32</v>
      </c>
      <c r="C9" s="37">
        <v>11.133</v>
      </c>
      <c r="D9" s="37">
        <v>11.79</v>
      </c>
      <c r="E9" s="38">
        <f t="shared" si="0"/>
        <v>0.657</v>
      </c>
      <c r="F9" s="37"/>
      <c r="G9" s="51">
        <v>80.6</v>
      </c>
      <c r="H9" s="97">
        <f>E9*F20/G9+E37</f>
        <v>50.98486726302602</v>
      </c>
    </row>
    <row r="10" spans="1:8" ht="19.5" customHeight="1">
      <c r="A10" s="35" t="s">
        <v>33</v>
      </c>
      <c r="B10" s="36" t="s">
        <v>45</v>
      </c>
      <c r="C10" s="37">
        <v>16.14</v>
      </c>
      <c r="D10" s="37">
        <v>17</v>
      </c>
      <c r="E10" s="38">
        <f t="shared" si="0"/>
        <v>0.8599999999999994</v>
      </c>
      <c r="F10" s="37"/>
      <c r="G10" s="51">
        <v>104</v>
      </c>
      <c r="H10" s="97">
        <f>E10*F20/G10+E37</f>
        <v>51.27674945905578</v>
      </c>
    </row>
    <row r="11" spans="1:8" ht="19.5" customHeight="1">
      <c r="A11" s="35" t="s">
        <v>53</v>
      </c>
      <c r="B11" s="36" t="s">
        <v>54</v>
      </c>
      <c r="C11" s="37">
        <v>18.2</v>
      </c>
      <c r="D11" s="37">
        <v>19.3</v>
      </c>
      <c r="E11" s="38">
        <f t="shared" si="0"/>
        <v>1.1000000000000014</v>
      </c>
      <c r="F11" s="37"/>
      <c r="G11" s="51">
        <v>114.4</v>
      </c>
      <c r="H11" s="96">
        <f>E11*F20/G11+E37</f>
        <v>54.61035138213275</v>
      </c>
    </row>
    <row r="12" spans="1:8" ht="19.5" customHeight="1">
      <c r="A12" s="36" t="s">
        <v>44</v>
      </c>
      <c r="B12" s="36" t="s">
        <v>46</v>
      </c>
      <c r="C12" s="37">
        <v>13.269</v>
      </c>
      <c r="D12" s="37">
        <v>13.95</v>
      </c>
      <c r="E12" s="38">
        <f t="shared" si="0"/>
        <v>0.6809999999999992</v>
      </c>
      <c r="F12" s="37"/>
      <c r="G12" s="51">
        <v>111.8</v>
      </c>
      <c r="H12" s="97">
        <f>E12*F20/G12+E37</f>
        <v>45.88318089912733</v>
      </c>
    </row>
    <row r="13" spans="1:8" ht="19.5" customHeight="1">
      <c r="A13" s="36" t="s">
        <v>52</v>
      </c>
      <c r="B13" s="62" t="s">
        <v>51</v>
      </c>
      <c r="C13" s="65">
        <v>3.871</v>
      </c>
      <c r="D13" s="65">
        <v>4.2</v>
      </c>
      <c r="E13" s="38">
        <f t="shared" si="0"/>
        <v>0.3290000000000002</v>
      </c>
      <c r="F13" s="37"/>
      <c r="G13" s="51">
        <v>74.4</v>
      </c>
      <c r="H13" s="97">
        <f>E13*F20/G13+E37</f>
        <v>41.749612165838265</v>
      </c>
    </row>
    <row r="14" spans="1:10" ht="19.5" customHeight="1">
      <c r="A14" s="74"/>
      <c r="B14" s="75"/>
      <c r="C14" s="39"/>
      <c r="D14" s="54" t="s">
        <v>38</v>
      </c>
      <c r="E14" s="58">
        <f>SUM(E6:E13)</f>
        <v>7.183000000000003</v>
      </c>
      <c r="F14" s="53" t="s">
        <v>39</v>
      </c>
      <c r="G14" s="52">
        <f>SUM(G6:G13)</f>
        <v>786.6999999999999</v>
      </c>
      <c r="H14" s="2"/>
      <c r="J14" s="55"/>
    </row>
    <row r="15" spans="1:7" ht="19.5" customHeight="1">
      <c r="A15" s="31"/>
      <c r="B15" s="31"/>
      <c r="C15" s="32"/>
      <c r="D15" s="32"/>
      <c r="E15" s="32"/>
      <c r="F15" s="29"/>
      <c r="G15" s="30"/>
    </row>
    <row r="16" spans="1:7" ht="19.5" customHeight="1" thickBot="1">
      <c r="A16" s="19"/>
      <c r="B16" s="19"/>
      <c r="C16" s="20"/>
      <c r="D16" s="20"/>
      <c r="E16" s="20"/>
      <c r="F16" s="4"/>
      <c r="G16" s="4"/>
    </row>
    <row r="17" spans="1:7" ht="33" customHeight="1" thickBot="1">
      <c r="A17" s="80" t="s">
        <v>28</v>
      </c>
      <c r="B17" s="81"/>
      <c r="C17" s="84" t="s">
        <v>3</v>
      </c>
      <c r="D17" s="85"/>
      <c r="E17" s="86" t="s">
        <v>10</v>
      </c>
      <c r="F17" s="87"/>
      <c r="G17" s="88" t="s">
        <v>8</v>
      </c>
    </row>
    <row r="18" spans="1:8" ht="30" customHeight="1" thickBot="1">
      <c r="A18" s="82"/>
      <c r="B18" s="83"/>
      <c r="C18" s="14" t="s">
        <v>5</v>
      </c>
      <c r="D18" s="5" t="s">
        <v>4</v>
      </c>
      <c r="E18" s="5" t="s">
        <v>6</v>
      </c>
      <c r="F18" s="6" t="s">
        <v>7</v>
      </c>
      <c r="G18" s="89"/>
      <c r="H18" s="13"/>
    </row>
    <row r="19" spans="1:9" ht="48" customHeight="1" thickBot="1">
      <c r="A19" s="76" t="s">
        <v>14</v>
      </c>
      <c r="B19" s="77"/>
      <c r="C19" s="40">
        <v>103250</v>
      </c>
      <c r="D19" s="40">
        <v>104123.14</v>
      </c>
      <c r="E19" s="41">
        <f>D19-C19</f>
        <v>873.1399999999994</v>
      </c>
      <c r="F19" s="42">
        <f>E19+3.64</f>
        <v>876.7799999999994</v>
      </c>
      <c r="G19" s="43" t="s">
        <v>58</v>
      </c>
      <c r="I19" s="17"/>
    </row>
    <row r="20" spans="1:6" ht="19.5" customHeight="1">
      <c r="A20" s="3" t="s">
        <v>15</v>
      </c>
      <c r="B20" s="3"/>
      <c r="C20" s="3"/>
      <c r="D20" s="3"/>
      <c r="E20" s="3"/>
      <c r="F20" s="44">
        <v>2476.39</v>
      </c>
    </row>
    <row r="21" spans="1:6" ht="19.5" customHeight="1">
      <c r="A21" s="3" t="s">
        <v>16</v>
      </c>
      <c r="B21" s="3"/>
      <c r="C21" s="3"/>
      <c r="D21" s="3"/>
      <c r="E21" s="3"/>
      <c r="F21" s="44">
        <v>4.29</v>
      </c>
    </row>
    <row r="22" spans="1:13" ht="18.75" customHeight="1">
      <c r="A22" s="3" t="s">
        <v>21</v>
      </c>
      <c r="B22" s="3"/>
      <c r="C22" s="3"/>
      <c r="D22" s="3"/>
      <c r="E22" s="3"/>
      <c r="F22" s="45">
        <v>0.051</v>
      </c>
      <c r="K22" s="15"/>
      <c r="M22" s="15"/>
    </row>
    <row r="23" spans="1:6" ht="18.75" customHeight="1">
      <c r="A23" s="3" t="s">
        <v>22</v>
      </c>
      <c r="B23" s="3"/>
      <c r="C23" s="3"/>
      <c r="D23" s="3"/>
      <c r="E23" s="3"/>
      <c r="F23" s="45">
        <v>1933</v>
      </c>
    </row>
    <row r="24" spans="1:9" ht="30.75" customHeight="1">
      <c r="A24" s="68" t="s">
        <v>23</v>
      </c>
      <c r="B24" s="68"/>
      <c r="C24" s="68"/>
      <c r="D24" s="68"/>
      <c r="E24" s="68"/>
      <c r="F24" s="44">
        <f>(F23*F22)</f>
        <v>98.583</v>
      </c>
      <c r="H24" s="67"/>
      <c r="I24" s="15"/>
    </row>
    <row r="25" spans="1:8" ht="22.5" customHeight="1">
      <c r="A25" s="68" t="s">
        <v>12</v>
      </c>
      <c r="B25" s="68"/>
      <c r="C25" s="68"/>
      <c r="D25" s="68"/>
      <c r="E25" s="68"/>
      <c r="F25" s="46">
        <v>0</v>
      </c>
      <c r="H25" s="7"/>
    </row>
    <row r="26" spans="1:8" ht="48" customHeight="1">
      <c r="A26" s="71" t="s">
        <v>37</v>
      </c>
      <c r="B26" s="71"/>
      <c r="C26" s="71"/>
      <c r="D26" s="71"/>
      <c r="E26" s="71"/>
      <c r="F26" s="57">
        <f>E14/G14</f>
        <v>0.00913054531587645</v>
      </c>
      <c r="G26" s="49"/>
      <c r="H26" s="67"/>
    </row>
    <row r="27" spans="1:10" ht="51" customHeight="1">
      <c r="A27" s="71" t="s">
        <v>40</v>
      </c>
      <c r="B27" s="71"/>
      <c r="C27" s="71"/>
      <c r="D27" s="71"/>
      <c r="E27" s="71"/>
      <c r="F27" s="64">
        <f>F26*(B37-G14)</f>
        <v>339.270976738274</v>
      </c>
      <c r="G27" s="49"/>
      <c r="H27" s="7"/>
      <c r="J27" s="56"/>
    </row>
    <row r="28" spans="1:10" ht="32.25" customHeight="1">
      <c r="A28" s="68" t="s">
        <v>47</v>
      </c>
      <c r="B28" s="68"/>
      <c r="C28" s="68"/>
      <c r="D28" s="68"/>
      <c r="E28" s="68"/>
      <c r="F28" s="47">
        <f>F19-F24-E14-F27</f>
        <v>431.74302326172545</v>
      </c>
      <c r="G28" s="34"/>
      <c r="H28" s="50"/>
      <c r="J28" s="21"/>
    </row>
    <row r="29" spans="1:11" ht="32.25" customHeight="1">
      <c r="A29" s="68" t="s">
        <v>18</v>
      </c>
      <c r="B29" s="68"/>
      <c r="C29" s="68"/>
      <c r="D29" s="68"/>
      <c r="E29" s="68"/>
      <c r="F29" s="59">
        <v>23190</v>
      </c>
      <c r="K29" s="17"/>
    </row>
    <row r="30" spans="1:6" ht="32.25" customHeight="1">
      <c r="A30" s="68" t="s">
        <v>19</v>
      </c>
      <c r="B30" s="68"/>
      <c r="C30" s="68"/>
      <c r="D30" s="68"/>
      <c r="E30" s="68"/>
      <c r="F30" s="44">
        <f>F29/F20*F25</f>
        <v>0</v>
      </c>
    </row>
    <row r="31" spans="1:6" ht="32.25" customHeight="1">
      <c r="A31" s="68" t="s">
        <v>41</v>
      </c>
      <c r="B31" s="68"/>
      <c r="C31" s="68"/>
      <c r="D31" s="68"/>
      <c r="E31" s="68"/>
      <c r="F31" s="48">
        <f>F19/(F28+F24+E14+F27)</f>
        <v>0.9999999999999999</v>
      </c>
    </row>
    <row r="32" spans="1:7" ht="17.25" customHeight="1">
      <c r="A32" s="72" t="s">
        <v>11</v>
      </c>
      <c r="B32" s="72"/>
      <c r="C32" s="72"/>
      <c r="D32" s="72"/>
      <c r="E32" s="72"/>
      <c r="F32" s="72"/>
      <c r="G32" s="72"/>
    </row>
    <row r="33" spans="1:6" ht="32.25" customHeight="1">
      <c r="A33" s="68" t="s">
        <v>24</v>
      </c>
      <c r="B33" s="73"/>
      <c r="C33" s="73"/>
      <c r="D33" s="73"/>
      <c r="E33" s="73"/>
      <c r="F33" s="66">
        <f>F22*F31</f>
        <v>0.05099999999999999</v>
      </c>
    </row>
    <row r="34" spans="1:6" ht="32.25" customHeight="1">
      <c r="A34" s="68" t="s">
        <v>27</v>
      </c>
      <c r="B34" s="68"/>
      <c r="C34" s="68"/>
      <c r="D34" s="68"/>
      <c r="E34" s="68"/>
      <c r="F34" s="44">
        <f>3.23*F31*F20*F22</f>
        <v>407.93572469999987</v>
      </c>
    </row>
    <row r="35" ht="27.75" customHeight="1">
      <c r="A35" s="10" t="s">
        <v>42</v>
      </c>
    </row>
    <row r="36" spans="1:8" ht="48" customHeight="1">
      <c r="A36" s="8" t="s">
        <v>13</v>
      </c>
      <c r="B36" s="8" t="s">
        <v>17</v>
      </c>
      <c r="C36" s="16" t="s">
        <v>20</v>
      </c>
      <c r="D36" s="9" t="s">
        <v>2</v>
      </c>
      <c r="E36" s="69" t="s">
        <v>43</v>
      </c>
      <c r="F36" s="70"/>
      <c r="G36" s="22"/>
      <c r="H36" s="23"/>
    </row>
    <row r="37" spans="1:8" ht="17.25" customHeight="1">
      <c r="A37" s="2" t="s">
        <v>1</v>
      </c>
      <c r="B37" s="11">
        <f>37959-14.5</f>
        <v>37944.5</v>
      </c>
      <c r="C37" s="12">
        <f>F28</f>
        <v>431.74302326172545</v>
      </c>
      <c r="D37" s="33">
        <f>F29</f>
        <v>23190</v>
      </c>
      <c r="E37" s="90">
        <f>C37/B37*F20+D37/B37*F21</f>
        <v>30.79890907444041</v>
      </c>
      <c r="F37" s="90"/>
      <c r="G37" s="24"/>
      <c r="H37" s="25"/>
    </row>
    <row r="38" spans="1:6" ht="18.75">
      <c r="A38" s="2" t="s">
        <v>56</v>
      </c>
      <c r="B38" s="60"/>
      <c r="C38" s="61">
        <f>F26</f>
        <v>0.00913054531587645</v>
      </c>
      <c r="D38" s="2"/>
      <c r="E38" s="91">
        <f>C38*F20</f>
        <v>22.610791114783282</v>
      </c>
      <c r="F38" s="92"/>
    </row>
    <row r="39" spans="1:6" ht="18.75">
      <c r="A39" s="78" t="s">
        <v>48</v>
      </c>
      <c r="B39" s="78"/>
      <c r="C39" s="78"/>
      <c r="D39" s="78"/>
      <c r="E39" s="93">
        <f>SUM(E37:F38)</f>
        <v>53.40970018922369</v>
      </c>
      <c r="F39" s="94"/>
    </row>
    <row r="40" spans="1:3" ht="24" customHeight="1">
      <c r="A40" s="3" t="s">
        <v>25</v>
      </c>
      <c r="B40" s="3"/>
      <c r="C40" s="3" t="s">
        <v>26</v>
      </c>
    </row>
  </sheetData>
  <sheetProtection/>
  <mergeCells count="25">
    <mergeCell ref="A39:D39"/>
    <mergeCell ref="E39:F39"/>
    <mergeCell ref="E38:F38"/>
    <mergeCell ref="A1:G1"/>
    <mergeCell ref="A2:G2"/>
    <mergeCell ref="A3:G3"/>
    <mergeCell ref="A17:B18"/>
    <mergeCell ref="C17:D17"/>
    <mergeCell ref="E17:F17"/>
    <mergeCell ref="G17:G18"/>
    <mergeCell ref="A14:B14"/>
    <mergeCell ref="A19:B19"/>
    <mergeCell ref="A24:E24"/>
    <mergeCell ref="A25:E25"/>
    <mergeCell ref="A28:E28"/>
    <mergeCell ref="A29:E29"/>
    <mergeCell ref="A34:E34"/>
    <mergeCell ref="E36:F36"/>
    <mergeCell ref="E37:F37"/>
    <mergeCell ref="A30:E30"/>
    <mergeCell ref="A26:E26"/>
    <mergeCell ref="A27:E27"/>
    <mergeCell ref="A31:E31"/>
    <mergeCell ref="A32:G32"/>
    <mergeCell ref="A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2021-10-26T11:03:21Z</cp:lastPrinted>
  <dcterms:created xsi:type="dcterms:W3CDTF">1996-10-08T23:32:33Z</dcterms:created>
  <dcterms:modified xsi:type="dcterms:W3CDTF">2021-12-23T10:08:29Z</dcterms:modified>
  <cp:category/>
  <cp:version/>
  <cp:contentType/>
  <cp:contentStatus/>
</cp:coreProperties>
</file>